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040" activeTab="0"/>
  </bookViews>
  <sheets>
    <sheet name="звіт до 01.01.2020" sheetId="1" r:id="rId1"/>
  </sheets>
  <definedNames/>
  <calcPr fullCalcOnLoad="1"/>
</workbook>
</file>

<file path=xl/sharedStrings.xml><?xml version="1.0" encoding="utf-8"?>
<sst xmlns="http://schemas.openxmlformats.org/spreadsheetml/2006/main" count="192" uniqueCount="99">
  <si>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</si>
  <si>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</si>
  <si>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</si>
  <si>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</si>
  <si>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</si>
  <si>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</si>
  <si>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</si>
  <si>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</si>
  <si>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</si>
  <si>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</si>
  <si>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</si>
  <si>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</si>
  <si>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</si>
  <si>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</si>
  <si>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</si>
  <si>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</si>
  <si>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</si>
  <si>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</si>
  <si>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</si>
  <si>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</si>
  <si>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</si>
  <si>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</si>
  <si>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</si>
  <si>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</si>
  <si>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</si>
  <si>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</si>
  <si>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</si>
  <si>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</si>
  <si>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</si>
  <si>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</si>
  <si>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</si>
  <si>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</si>
  <si>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</si>
  <si>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</si>
  <si>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</si>
  <si>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</si>
  <si>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</si>
  <si>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</si>
  <si>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</si>
  <si>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</si>
  <si>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</si>
  <si>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</si>
  <si>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</si>
  <si>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</si>
  <si>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</si>
  <si>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2019 рік</t>
  </si>
  <si>
    <t>0110000</t>
  </si>
  <si>
    <t>0921</t>
  </si>
  <si>
    <t>Надання загальної середньої освіти загальноосвітнім навчальним закладам (в т.ч школою-дитячим садком, інтернатом при школіі) спеціалізваним школам, ліцеям, гімназіям, колегіумами</t>
  </si>
  <si>
    <t>Забезпечення надання відповідних послуг денними загальноосвітніми навчальними закладами</t>
  </si>
  <si>
    <t>Програма харчування на 2019 рік</t>
  </si>
  <si>
    <t>кількість закладів</t>
  </si>
  <si>
    <t>внутрішній облік</t>
  </si>
  <si>
    <t xml:space="preserve">кількість класів </t>
  </si>
  <si>
    <t>тарифікаційні списки</t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</si>
  <si>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</si>
  <si>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</si>
  <si>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</si>
  <si>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</si>
  <si>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середньрічне число штатних одиниць спеціалістів</t>
  </si>
  <si>
    <t>середньрічне число штатних одиниць робітників</t>
  </si>
  <si>
    <t>всього - середньорічне число ставок (штатних одигиць)</t>
  </si>
  <si>
    <t>капітальний ремонт приміщення</t>
  </si>
  <si>
    <t>грн.</t>
  </si>
  <si>
    <t>розрахунок</t>
  </si>
  <si>
    <t>середньорічне число посадових окладів (ставок) педагогічного персоналу жінок</t>
  </si>
  <si>
    <t>середньорічне число посадових окладів (ставок) педагогічного персоналу чоловіків</t>
  </si>
  <si>
    <t>середньорічне число штатних одиниць спеціалістів жінок</t>
  </si>
  <si>
    <t>середньорічне число штатних одиниць спеціалістів чоловіків</t>
  </si>
  <si>
    <t>середньорічне число штатних одиниць робітників чоловіків</t>
  </si>
  <si>
    <t>середньорічне число штатних одиниць робітників жінок</t>
  </si>
  <si>
    <t>обсяг видатків на придбання предметів довгострокового використання</t>
  </si>
  <si>
    <t>кошторис</t>
  </si>
  <si>
    <t>кількість осіб з числа дітей-сиріт та дітей, позбавлених батьківського піклування, яким буде виплачуватися  одноразова грошова допомога при працевлаштуванні</t>
  </si>
  <si>
    <t>кількість учнів</t>
  </si>
  <si>
    <t>кількість об!єктів, що підлягають кап.ремонту</t>
  </si>
  <si>
    <t>кількість учнів хлопчиків</t>
  </si>
  <si>
    <t>кількість учнів дівчаток</t>
  </si>
  <si>
    <t>кількість книг, що планується придбати</t>
  </si>
  <si>
    <t>облік установи</t>
  </si>
  <si>
    <t>накладна</t>
  </si>
  <si>
    <t>кількість предметів, що планується придбати</t>
  </si>
  <si>
    <t>днів</t>
  </si>
  <si>
    <t>рівень готовності об!єкта</t>
  </si>
  <si>
    <t>середні витрати на придбання одиниці</t>
  </si>
  <si>
    <t>тис.грн.</t>
  </si>
  <si>
    <t>кількість діто-днів відвідування</t>
  </si>
  <si>
    <t>віс.</t>
  </si>
  <si>
    <t>Залишки невикористаних асигнувань.</t>
  </si>
  <si>
    <t>Кількість дітей змінилась за рахунок початкових класів.</t>
  </si>
  <si>
    <t>діто-дні відвідування</t>
  </si>
  <si>
    <t>Кількість осіб з числа дітей-сиріт та дітей, позбавлених батьківського піклування, яким буде виплачуватися  одноразова грошова допомога при працевлаштуванні (при працевлаштуванні - це опечатка, при досягненні 18 років) Фактичн отримало 2 дітей.</t>
  </si>
  <si>
    <t>0211020</t>
  </si>
  <si>
    <t>Виконком Миколаївської сільської ради</t>
  </si>
  <si>
    <t>Програма розвитку « Про затвердження плану соціально-економічного та культурного розвитку ОТГ с.Миколаївка на 2019 рік».( Рішення Миколаївської сільської ради від 21.12.2018р.№460-15/ VIІ)</t>
  </si>
  <si>
    <t>Програма інформатизації Миколаївської сільської  ради 2019-2020 роки</t>
  </si>
  <si>
    <t xml:space="preserve">Відхилення по штатах: спеціалістів збільшилось на 1,15 (ввелась і заповнилась посада медсестри). </t>
  </si>
  <si>
    <t>В. ОДОЄВЕЦЬ</t>
  </si>
  <si>
    <t>Н.БУБИР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</si>
</sst>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2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4" fontId="40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3" fontId="40" fillId="0" borderId="11" xfId="58" applyFont="1" applyBorder="1" applyAlignment="1">
      <alignment horizontal="center" vertical="center" wrapText="1"/>
    </xf>
    <xf numFmtId="43" fontId="42" fillId="0" borderId="11" xfId="58" applyFont="1" applyBorder="1" applyAlignment="1">
      <alignment horizontal="center" vertical="center" wrapText="1"/>
    </xf>
    <xf numFmtId="43" fontId="43" fillId="0" borderId="0" xfId="58" applyFont="1" applyAlignment="1">
      <alignment/>
    </xf>
    <xf numFmtId="43" fontId="43" fillId="0" borderId="0" xfId="58" applyFont="1" applyAlignment="1">
      <alignment horizontal="center" wrapText="1"/>
    </xf>
    <xf numFmtId="2" fontId="42" fillId="0" borderId="11" xfId="58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1" fillId="0" borderId="14" xfId="0" applyFont="1" applyBorder="1" applyAlignment="1">
      <alignment horizontal="center" vertical="top" wrapText="1"/>
    </xf>
    <xf numFmtId="0" fontId="40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center" vertical="center" wrapText="1"/>
    </xf>
    <xf numFmtId="43" fontId="40" fillId="0" borderId="11" xfId="58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4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/>
    </xf>
    <xf numFmtId="0" fontId="40" fillId="0" borderId="0" xfId="0" applyFont="1" applyAlignment="1">
      <alignment vertical="center" wrapText="1"/>
    </xf>
    <xf numFmtId="0" fontId="43" fillId="0" borderId="10" xfId="0" applyFont="1" applyBorder="1" applyAlignment="1">
      <alignment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40">
      <selection activeCell="T49" sqref="T49"/>
    </sheetView>
  </sheetViews>
  <sheetFormatPr defaultColWidth="13.7109375" defaultRowHeight="15"/>
  <cols>
    <col min="1" max="1" width="5.8515625" style="10" customWidth="1"/>
    <col min="2" max="3" width="13.7109375" style="10" customWidth="1"/>
    <col min="4" max="16384" width="13.7109375" style="10" customWidth="1"/>
  </cols>
  <sheetData>
    <row r="1" spans="11:13" ht="15">
      <c r="K1" s="46" t="s">
        <v>44</v>
      </c>
      <c r="L1" s="47"/>
      <c r="M1" s="47"/>
    </row>
    <row r="2" spans="11:13" ht="46.5" customHeight="1">
      <c r="K2" s="47"/>
      <c r="L2" s="47"/>
      <c r="M2" s="47"/>
    </row>
    <row r="3" spans="1:13" ht="15.75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.75">
      <c r="A4" s="49" t="s">
        <v>45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5.75">
      <c r="A5" s="48" t="s">
        <v>0</v>
      </c>
      <c r="B5" s="2">
        <v>100000</v>
      </c>
      <c r="C5" s="9"/>
      <c r="E5" s="50" t="s">
        <v>93</v>
      </c>
      <c r="F5" s="50"/>
      <c r="G5" s="50"/>
      <c r="H5" s="50"/>
      <c r="I5" s="50"/>
      <c r="J5" s="50"/>
      <c r="K5" s="50"/>
      <c r="L5" s="50"/>
      <c r="M5" s="50"/>
    </row>
    <row r="6" spans="1:13" ht="15" customHeight="1">
      <c r="A6" s="48"/>
      <c r="B6" s="8" t="s">
        <v>1</v>
      </c>
      <c r="C6" s="9"/>
      <c r="E6" s="53" t="s">
        <v>22</v>
      </c>
      <c r="F6" s="53"/>
      <c r="G6" s="53"/>
      <c r="H6" s="53"/>
      <c r="I6" s="53"/>
      <c r="J6" s="53"/>
      <c r="K6" s="53"/>
      <c r="L6" s="53"/>
      <c r="M6" s="53"/>
    </row>
    <row r="7" spans="1:13" ht="15.75">
      <c r="A7" s="48" t="s">
        <v>2</v>
      </c>
      <c r="B7" s="23" t="s">
        <v>46</v>
      </c>
      <c r="C7" s="9"/>
      <c r="E7" s="50" t="str">
        <f>E5</f>
        <v>Виконком Миколаївської сільської ради</v>
      </c>
      <c r="F7" s="50"/>
      <c r="G7" s="50"/>
      <c r="H7" s="50"/>
      <c r="I7" s="50"/>
      <c r="J7" s="50"/>
      <c r="K7" s="50"/>
      <c r="L7" s="50"/>
      <c r="M7" s="50"/>
    </row>
    <row r="8" spans="1:13" ht="15" customHeight="1">
      <c r="A8" s="48"/>
      <c r="B8" s="8" t="s">
        <v>1</v>
      </c>
      <c r="C8" s="9"/>
      <c r="E8" s="54" t="s">
        <v>21</v>
      </c>
      <c r="F8" s="54"/>
      <c r="G8" s="54"/>
      <c r="H8" s="54"/>
      <c r="I8" s="54"/>
      <c r="J8" s="54"/>
      <c r="K8" s="54"/>
      <c r="L8" s="54"/>
      <c r="M8" s="54"/>
    </row>
    <row r="9" spans="1:13" ht="31.5" customHeight="1">
      <c r="A9" s="48" t="s">
        <v>3</v>
      </c>
      <c r="B9" s="13" t="s">
        <v>92</v>
      </c>
      <c r="C9" s="13" t="s">
        <v>47</v>
      </c>
      <c r="E9" s="52" t="s">
        <v>48</v>
      </c>
      <c r="F9" s="52"/>
      <c r="G9" s="52"/>
      <c r="H9" s="52"/>
      <c r="I9" s="52"/>
      <c r="J9" s="52"/>
      <c r="K9" s="52"/>
      <c r="L9" s="52"/>
      <c r="M9" s="52"/>
    </row>
    <row r="10" spans="1:13" ht="15" customHeight="1">
      <c r="A10" s="48"/>
      <c r="B10" s="3" t="s">
        <v>1</v>
      </c>
      <c r="C10" s="3" t="s">
        <v>4</v>
      </c>
      <c r="E10" s="53" t="s">
        <v>23</v>
      </c>
      <c r="F10" s="53"/>
      <c r="G10" s="53"/>
      <c r="H10" s="53"/>
      <c r="I10" s="53"/>
      <c r="J10" s="53"/>
      <c r="K10" s="53"/>
      <c r="L10" s="53"/>
      <c r="M10" s="53"/>
    </row>
    <row r="11" spans="1:6" ht="15.75" customHeight="1">
      <c r="A11" s="48" t="s">
        <v>5</v>
      </c>
      <c r="B11" s="43" t="s">
        <v>25</v>
      </c>
      <c r="C11" s="43"/>
      <c r="D11" s="43"/>
      <c r="E11" s="43"/>
      <c r="F11" s="43"/>
    </row>
    <row r="12" spans="1:4" ht="15.75">
      <c r="A12" s="48"/>
      <c r="B12" s="51" t="s">
        <v>10</v>
      </c>
      <c r="C12" s="51"/>
      <c r="D12" s="51"/>
    </row>
    <row r="13" spans="2:10" ht="15.75">
      <c r="B13" s="40" t="s">
        <v>26</v>
      </c>
      <c r="C13" s="40"/>
      <c r="D13" s="40"/>
      <c r="E13" s="40" t="s">
        <v>27</v>
      </c>
      <c r="F13" s="40"/>
      <c r="G13" s="40"/>
      <c r="H13" s="40" t="s">
        <v>28</v>
      </c>
      <c r="I13" s="40"/>
      <c r="J13" s="40"/>
    </row>
    <row r="14" spans="2:10" ht="31.5">
      <c r="B14" s="6" t="s">
        <v>29</v>
      </c>
      <c r="C14" s="6" t="s">
        <v>30</v>
      </c>
      <c r="D14" s="6" t="s">
        <v>31</v>
      </c>
      <c r="E14" s="6" t="s">
        <v>29</v>
      </c>
      <c r="F14" s="6" t="s">
        <v>30</v>
      </c>
      <c r="G14" s="6" t="s">
        <v>31</v>
      </c>
      <c r="H14" s="6" t="s">
        <v>29</v>
      </c>
      <c r="I14" s="6" t="s">
        <v>30</v>
      </c>
      <c r="J14" s="6" t="s">
        <v>31</v>
      </c>
    </row>
    <row r="15" spans="2:10" ht="15.7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6">
        <v>7</v>
      </c>
      <c r="I15" s="6">
        <v>8</v>
      </c>
      <c r="J15" s="6">
        <v>9</v>
      </c>
    </row>
    <row r="16" spans="2:10" ht="15">
      <c r="B16" s="25">
        <v>26854281</v>
      </c>
      <c r="C16" s="25">
        <f>264366.95+5507049.58</f>
        <v>5771416.53</v>
      </c>
      <c r="D16" s="25">
        <f>SUM(B16:C16)</f>
        <v>32625697.53</v>
      </c>
      <c r="E16" s="25">
        <v>22559336.43</v>
      </c>
      <c r="F16" s="25">
        <f>5506731.9+168389.56</f>
        <v>5675121.46</v>
      </c>
      <c r="G16" s="25">
        <f>SUM(E16:F16)</f>
        <v>28234457.89</v>
      </c>
      <c r="H16" s="25">
        <f>B16-E16</f>
        <v>4294944.57</v>
      </c>
      <c r="I16" s="25">
        <f>C16-F16</f>
        <v>96295.0700000003</v>
      </c>
      <c r="J16" s="25">
        <f>SUM(H16:I16)</f>
        <v>4391239.640000001</v>
      </c>
    </row>
    <row r="17" spans="2:10" ht="15.75">
      <c r="B17" s="15"/>
      <c r="C17" s="15"/>
      <c r="D17" s="15"/>
      <c r="E17" s="15"/>
      <c r="F17" s="15"/>
      <c r="G17" s="15"/>
      <c r="H17" s="15"/>
      <c r="I17" s="15"/>
      <c r="J17" s="15"/>
    </row>
    <row r="18" spans="1:13" ht="15.75">
      <c r="A18" s="48" t="s">
        <v>6</v>
      </c>
      <c r="B18" s="43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2" ht="15.75">
      <c r="A19" s="48"/>
      <c r="B19" s="9" t="s">
        <v>10</v>
      </c>
    </row>
    <row r="20" spans="1:11" ht="79.5" customHeight="1">
      <c r="A20" s="40" t="s">
        <v>40</v>
      </c>
      <c r="B20" s="40" t="s">
        <v>39</v>
      </c>
      <c r="C20" s="40" t="s">
        <v>26</v>
      </c>
      <c r="D20" s="40"/>
      <c r="E20" s="40"/>
      <c r="F20" s="40" t="s">
        <v>27</v>
      </c>
      <c r="G20" s="40"/>
      <c r="H20" s="40"/>
      <c r="I20" s="40" t="s">
        <v>28</v>
      </c>
      <c r="J20" s="40"/>
      <c r="K20" s="40"/>
    </row>
    <row r="21" spans="1:11" ht="31.5">
      <c r="A21" s="40"/>
      <c r="B21" s="40"/>
      <c r="C21" s="6" t="s">
        <v>29</v>
      </c>
      <c r="D21" s="6" t="s">
        <v>30</v>
      </c>
      <c r="E21" s="6" t="s">
        <v>31</v>
      </c>
      <c r="F21" s="6" t="s">
        <v>29</v>
      </c>
      <c r="G21" s="6" t="s">
        <v>30</v>
      </c>
      <c r="H21" s="6" t="s">
        <v>31</v>
      </c>
      <c r="I21" s="6" t="s">
        <v>29</v>
      </c>
      <c r="J21" s="6" t="s">
        <v>30</v>
      </c>
      <c r="K21" s="6" t="s">
        <v>31</v>
      </c>
    </row>
    <row r="22" spans="1:11" ht="15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</row>
    <row r="23" spans="1:11" ht="140.25" customHeight="1">
      <c r="A23" s="6">
        <v>1</v>
      </c>
      <c r="B23" s="14" t="s">
        <v>49</v>
      </c>
      <c r="C23" s="26">
        <v>26854281</v>
      </c>
      <c r="D23" s="26">
        <f>264366.95+5507049.58</f>
        <v>5771416.53</v>
      </c>
      <c r="E23" s="26">
        <f>SUM(C23:D23)</f>
        <v>32625697.53</v>
      </c>
      <c r="F23" s="26">
        <v>22559336.43</v>
      </c>
      <c r="G23" s="26">
        <f>5506731.9+168389.56</f>
        <v>5675121.46</v>
      </c>
      <c r="H23" s="26">
        <f>SUM(F23:G23)</f>
        <v>28234457.89</v>
      </c>
      <c r="I23" s="26">
        <f>C23-F23</f>
        <v>4294944.57</v>
      </c>
      <c r="J23" s="26">
        <f>D23-G23</f>
        <v>96295.0700000003</v>
      </c>
      <c r="K23" s="27">
        <f>SUM(I23:J23)</f>
        <v>4391239.640000001</v>
      </c>
    </row>
    <row r="24" spans="1:11" ht="15.75">
      <c r="A24" s="6"/>
      <c r="B24" s="4" t="s">
        <v>11</v>
      </c>
      <c r="C24" s="6">
        <v>26854281</v>
      </c>
      <c r="D24" s="6">
        <f>264366.95+5507049.58</f>
        <v>5771416.53</v>
      </c>
      <c r="E24" s="6">
        <f>SUM(C24:D24)</f>
        <v>32625697.53</v>
      </c>
      <c r="F24" s="6">
        <v>22559336.43</v>
      </c>
      <c r="G24" s="6">
        <f>5506731.9+168389.56</f>
        <v>5675121.46</v>
      </c>
      <c r="H24" s="6">
        <f>SUM(F24:G24)</f>
        <v>28234457.89</v>
      </c>
      <c r="I24" s="6">
        <f>C24-F24</f>
        <v>4294944.57</v>
      </c>
      <c r="J24" s="6">
        <f>D24-G24</f>
        <v>96295.0700000003</v>
      </c>
      <c r="K24" s="6">
        <f>SUM(I24:J24)</f>
        <v>4391239.640000001</v>
      </c>
    </row>
    <row r="25" spans="1:11" ht="15.75">
      <c r="A25" s="40" t="s">
        <v>32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.75">
      <c r="A26" s="16"/>
      <c r="B26" s="37" t="s">
        <v>88</v>
      </c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15.75">
      <c r="A28" s="16" t="s">
        <v>7</v>
      </c>
      <c r="B28" s="43" t="s">
        <v>33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1" ht="15.75">
      <c r="A29" s="16"/>
      <c r="B29" s="9" t="s">
        <v>10</v>
      </c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40" t="s">
        <v>12</v>
      </c>
      <c r="C30" s="40" t="s">
        <v>26</v>
      </c>
      <c r="D30" s="40"/>
      <c r="E30" s="40"/>
      <c r="F30" s="40" t="s">
        <v>27</v>
      </c>
      <c r="G30" s="40"/>
      <c r="H30" s="40"/>
      <c r="I30" s="40" t="s">
        <v>28</v>
      </c>
      <c r="J30" s="40"/>
      <c r="K30" s="40"/>
    </row>
    <row r="31" spans="1:11" ht="31.5">
      <c r="A31" s="16"/>
      <c r="B31" s="40"/>
      <c r="C31" s="6" t="s">
        <v>29</v>
      </c>
      <c r="D31" s="6" t="s">
        <v>30</v>
      </c>
      <c r="E31" s="6" t="s">
        <v>31</v>
      </c>
      <c r="F31" s="6" t="s">
        <v>29</v>
      </c>
      <c r="G31" s="6" t="s">
        <v>30</v>
      </c>
      <c r="H31" s="6" t="s">
        <v>31</v>
      </c>
      <c r="I31" s="6" t="s">
        <v>29</v>
      </c>
      <c r="J31" s="6" t="s">
        <v>30</v>
      </c>
      <c r="K31" s="6" t="s">
        <v>31</v>
      </c>
    </row>
    <row r="32" spans="1:11" ht="15.75">
      <c r="A32" s="16"/>
      <c r="B32" s="6">
        <v>1</v>
      </c>
      <c r="C32" s="6">
        <v>2</v>
      </c>
      <c r="D32" s="6">
        <v>3</v>
      </c>
      <c r="E32" s="6">
        <v>4</v>
      </c>
      <c r="F32" s="6">
        <v>5</v>
      </c>
      <c r="G32" s="6">
        <v>6</v>
      </c>
      <c r="H32" s="6">
        <v>7</v>
      </c>
      <c r="I32" s="6">
        <v>8</v>
      </c>
      <c r="J32" s="6">
        <v>9</v>
      </c>
      <c r="K32" s="6">
        <v>10</v>
      </c>
    </row>
    <row r="33" spans="1:11" ht="63.75">
      <c r="A33" s="16"/>
      <c r="B33" s="18" t="s">
        <v>95</v>
      </c>
      <c r="C33" s="25">
        <v>250000</v>
      </c>
      <c r="D33" s="25">
        <v>1069128.58</v>
      </c>
      <c r="E33" s="25">
        <f>C33+D33</f>
        <v>1319128.58</v>
      </c>
      <c r="F33" s="25">
        <v>230000</v>
      </c>
      <c r="G33" s="25">
        <v>1069128.58</v>
      </c>
      <c r="H33" s="25">
        <f>F33+G33</f>
        <v>1299128.58</v>
      </c>
      <c r="I33" s="25">
        <f>C33-F33</f>
        <v>20000</v>
      </c>
      <c r="J33" s="25">
        <f>D33-G33</f>
        <v>0</v>
      </c>
      <c r="K33" s="25">
        <f>I33+J33</f>
        <v>20000</v>
      </c>
    </row>
    <row r="34" spans="1:12" ht="38.25">
      <c r="A34" s="16"/>
      <c r="B34" s="55" t="s">
        <v>50</v>
      </c>
      <c r="C34" s="56">
        <v>708900</v>
      </c>
      <c r="D34" s="56">
        <v>261566.95</v>
      </c>
      <c r="E34" s="56">
        <f>C34+D34</f>
        <v>970466.95</v>
      </c>
      <c r="F34" s="56">
        <v>707518.94</v>
      </c>
      <c r="G34" s="56">
        <v>168389.56</v>
      </c>
      <c r="H34" s="56">
        <f>F34+G34</f>
        <v>875908.5</v>
      </c>
      <c r="I34" s="56">
        <f>C34-F34</f>
        <v>1381.0600000000559</v>
      </c>
      <c r="J34" s="56">
        <f>D34-G34</f>
        <v>93177.39000000001</v>
      </c>
      <c r="K34" s="56">
        <f>I34+J34</f>
        <v>94558.45000000007</v>
      </c>
      <c r="L34" s="57"/>
    </row>
    <row r="35" spans="1:12" ht="204">
      <c r="A35" s="16"/>
      <c r="B35" s="55" t="s">
        <v>94</v>
      </c>
      <c r="C35" s="56">
        <f>C24-(C34+C33)</f>
        <v>25895381</v>
      </c>
      <c r="D35" s="56">
        <f aca="true" t="shared" si="0" ref="D35:K35">D24-(D34+D33)</f>
        <v>4440721</v>
      </c>
      <c r="E35" s="56">
        <f t="shared" si="0"/>
        <v>30336102</v>
      </c>
      <c r="F35" s="56">
        <f t="shared" si="0"/>
        <v>21621817.49</v>
      </c>
      <c r="G35" s="56">
        <f t="shared" si="0"/>
        <v>4437603.32</v>
      </c>
      <c r="H35" s="56">
        <f t="shared" si="0"/>
        <v>26059420.810000002</v>
      </c>
      <c r="I35" s="56">
        <f t="shared" si="0"/>
        <v>4273563.51</v>
      </c>
      <c r="J35" s="56">
        <f t="shared" si="0"/>
        <v>3117.680000000284</v>
      </c>
      <c r="K35" s="56">
        <f t="shared" si="0"/>
        <v>4276681.19</v>
      </c>
      <c r="L35" s="57"/>
    </row>
    <row r="36" spans="1:11" ht="15.75">
      <c r="A36" s="16"/>
      <c r="B36" s="21" t="s">
        <v>11</v>
      </c>
      <c r="C36" s="28">
        <f>C35+C34+C33</f>
        <v>26854281</v>
      </c>
      <c r="D36" s="28">
        <f aca="true" t="shared" si="1" ref="D36:K36">D35+D34+D33</f>
        <v>5771416.53</v>
      </c>
      <c r="E36" s="28">
        <f t="shared" si="1"/>
        <v>32625697.53</v>
      </c>
      <c r="F36" s="28">
        <f t="shared" si="1"/>
        <v>22559336.43</v>
      </c>
      <c r="G36" s="28">
        <f t="shared" si="1"/>
        <v>5675121.46</v>
      </c>
      <c r="H36" s="28">
        <f t="shared" si="1"/>
        <v>28234457.89</v>
      </c>
      <c r="I36" s="28">
        <f t="shared" si="1"/>
        <v>4294944.57</v>
      </c>
      <c r="J36" s="28">
        <f t="shared" si="1"/>
        <v>96295.0700000003</v>
      </c>
      <c r="K36" s="28">
        <f t="shared" si="1"/>
        <v>4391239.640000001</v>
      </c>
    </row>
    <row r="37" spans="1:11" ht="15.75">
      <c r="A37" s="16"/>
      <c r="B37" s="40" t="s">
        <v>32</v>
      </c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5.75">
      <c r="A38" s="16"/>
      <c r="B38" s="37" t="s">
        <v>88</v>
      </c>
      <c r="C38" s="37"/>
      <c r="D38" s="37"/>
      <c r="E38" s="37"/>
      <c r="F38" s="37"/>
      <c r="G38" s="37"/>
      <c r="H38" s="37"/>
      <c r="I38" s="37"/>
      <c r="J38" s="37"/>
      <c r="K38" s="37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3" ht="15.75">
      <c r="A40" s="7" t="s">
        <v>8</v>
      </c>
      <c r="B40" s="43" t="s">
        <v>34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">
      <c r="A41" s="40" t="s">
        <v>41</v>
      </c>
      <c r="B41" s="40" t="s">
        <v>35</v>
      </c>
      <c r="C41" s="40" t="s">
        <v>13</v>
      </c>
      <c r="D41" s="40" t="s">
        <v>14</v>
      </c>
      <c r="E41" s="40" t="s">
        <v>26</v>
      </c>
      <c r="F41" s="40"/>
      <c r="G41" s="40"/>
      <c r="H41" s="40" t="s">
        <v>36</v>
      </c>
      <c r="I41" s="40"/>
      <c r="J41" s="40"/>
      <c r="K41" s="40" t="s">
        <v>28</v>
      </c>
      <c r="L41" s="40"/>
      <c r="M41" s="40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31.5">
      <c r="A43" s="40"/>
      <c r="B43" s="40"/>
      <c r="C43" s="40"/>
      <c r="D43" s="40"/>
      <c r="E43" s="6" t="s">
        <v>29</v>
      </c>
      <c r="F43" s="6" t="s">
        <v>30</v>
      </c>
      <c r="G43" s="6" t="s">
        <v>31</v>
      </c>
      <c r="H43" s="6" t="s">
        <v>29</v>
      </c>
      <c r="I43" s="6" t="s">
        <v>30</v>
      </c>
      <c r="J43" s="6" t="s">
        <v>31</v>
      </c>
      <c r="K43" s="6" t="s">
        <v>29</v>
      </c>
      <c r="L43" s="6" t="s">
        <v>30</v>
      </c>
      <c r="M43" s="6" t="s">
        <v>31</v>
      </c>
    </row>
    <row r="44" spans="1:13" ht="15.75">
      <c r="A44" s="6">
        <v>1</v>
      </c>
      <c r="B44" s="6">
        <v>2</v>
      </c>
      <c r="C44" s="6">
        <v>3</v>
      </c>
      <c r="D44" s="6">
        <v>4</v>
      </c>
      <c r="E44" s="6">
        <v>5</v>
      </c>
      <c r="F44" s="6">
        <v>6</v>
      </c>
      <c r="G44" s="6">
        <v>7</v>
      </c>
      <c r="H44" s="6">
        <v>8</v>
      </c>
      <c r="I44" s="6">
        <v>9</v>
      </c>
      <c r="J44" s="6">
        <v>10</v>
      </c>
      <c r="K44" s="6">
        <v>11</v>
      </c>
      <c r="L44" s="6">
        <v>12</v>
      </c>
      <c r="M44" s="6">
        <v>13</v>
      </c>
    </row>
    <row r="45" spans="1:13" ht="15.75">
      <c r="A45" s="22">
        <v>1</v>
      </c>
      <c r="B45" s="17" t="s">
        <v>15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25.5">
      <c r="A46" s="6"/>
      <c r="B46" s="18" t="s">
        <v>51</v>
      </c>
      <c r="C46" s="18" t="s">
        <v>56</v>
      </c>
      <c r="D46" s="18" t="s">
        <v>52</v>
      </c>
      <c r="E46" s="25">
        <v>3</v>
      </c>
      <c r="F46" s="25">
        <v>0</v>
      </c>
      <c r="G46" s="25">
        <f>E46+F46</f>
        <v>3</v>
      </c>
      <c r="H46" s="25">
        <v>3</v>
      </c>
      <c r="I46" s="25">
        <v>0</v>
      </c>
      <c r="J46" s="25">
        <f>H46+I46</f>
        <v>3</v>
      </c>
      <c r="K46" s="25">
        <f>E46-H46</f>
        <v>0</v>
      </c>
      <c r="L46" s="25">
        <f>F46-I46</f>
        <v>0</v>
      </c>
      <c r="M46" s="25">
        <f>K46+L46</f>
        <v>0</v>
      </c>
    </row>
    <row r="47" spans="1:13" ht="25.5">
      <c r="A47" s="6"/>
      <c r="B47" s="18" t="s">
        <v>53</v>
      </c>
      <c r="C47" s="18" t="s">
        <v>56</v>
      </c>
      <c r="D47" s="18" t="s">
        <v>54</v>
      </c>
      <c r="E47" s="25">
        <v>39</v>
      </c>
      <c r="F47" s="25">
        <v>0</v>
      </c>
      <c r="G47" s="25">
        <f aca="true" t="shared" si="2" ref="G47:G60">E47+F47</f>
        <v>39</v>
      </c>
      <c r="H47" s="25">
        <v>39</v>
      </c>
      <c r="I47" s="25">
        <v>0</v>
      </c>
      <c r="J47" s="25">
        <f aca="true" t="shared" si="3" ref="J47:J59">H47+I47</f>
        <v>39</v>
      </c>
      <c r="K47" s="25">
        <f aca="true" t="shared" si="4" ref="K47:K60">E47-H47</f>
        <v>0</v>
      </c>
      <c r="L47" s="25">
        <f aca="true" t="shared" si="5" ref="L47:L60">F47-I47</f>
        <v>0</v>
      </c>
      <c r="M47" s="25">
        <f aca="true" t="shared" si="6" ref="M47:M60">K47+L47</f>
        <v>0</v>
      </c>
    </row>
    <row r="48" spans="1:13" ht="76.5">
      <c r="A48" s="6"/>
      <c r="B48" s="18" t="s">
        <v>55</v>
      </c>
      <c r="C48" s="18" t="s">
        <v>56</v>
      </c>
      <c r="D48" s="18" t="s">
        <v>57</v>
      </c>
      <c r="E48" s="25">
        <v>69.48</v>
      </c>
      <c r="F48" s="25">
        <v>0</v>
      </c>
      <c r="G48" s="25">
        <f t="shared" si="2"/>
        <v>69.48</v>
      </c>
      <c r="H48" s="25">
        <v>70.3</v>
      </c>
      <c r="I48" s="25">
        <v>0</v>
      </c>
      <c r="J48" s="25">
        <f t="shared" si="3"/>
        <v>70.3</v>
      </c>
      <c r="K48" s="25">
        <f t="shared" si="4"/>
        <v>-0.8199999999999932</v>
      </c>
      <c r="L48" s="25">
        <f t="shared" si="5"/>
        <v>0</v>
      </c>
      <c r="M48" s="25">
        <f t="shared" si="6"/>
        <v>-0.8199999999999932</v>
      </c>
    </row>
    <row r="49" spans="1:13" ht="114.75">
      <c r="A49" s="6"/>
      <c r="B49" s="18" t="s">
        <v>58</v>
      </c>
      <c r="C49" s="18" t="s">
        <v>56</v>
      </c>
      <c r="D49" s="18" t="s">
        <v>57</v>
      </c>
      <c r="E49" s="25">
        <v>4.45</v>
      </c>
      <c r="F49" s="25">
        <v>0</v>
      </c>
      <c r="G49" s="25">
        <f t="shared" si="2"/>
        <v>4.45</v>
      </c>
      <c r="H49" s="25">
        <v>7.5</v>
      </c>
      <c r="I49" s="25">
        <v>0</v>
      </c>
      <c r="J49" s="25">
        <f t="shared" si="3"/>
        <v>7.5</v>
      </c>
      <c r="K49" s="25">
        <f t="shared" si="4"/>
        <v>-3.05</v>
      </c>
      <c r="L49" s="25">
        <f t="shared" si="5"/>
        <v>0</v>
      </c>
      <c r="M49" s="25">
        <f t="shared" si="6"/>
        <v>-3.05</v>
      </c>
    </row>
    <row r="50" spans="1:13" ht="51">
      <c r="A50" s="6"/>
      <c r="B50" s="18" t="s">
        <v>59</v>
      </c>
      <c r="C50" s="18" t="s">
        <v>56</v>
      </c>
      <c r="D50" s="18" t="s">
        <v>57</v>
      </c>
      <c r="E50" s="25">
        <v>11.6</v>
      </c>
      <c r="F50" s="25">
        <v>0</v>
      </c>
      <c r="G50" s="25">
        <f t="shared" si="2"/>
        <v>11.6</v>
      </c>
      <c r="H50" s="25">
        <v>12.75</v>
      </c>
      <c r="I50" s="25">
        <v>0</v>
      </c>
      <c r="J50" s="25">
        <f t="shared" si="3"/>
        <v>12.75</v>
      </c>
      <c r="K50" s="25">
        <f t="shared" si="4"/>
        <v>-1.1500000000000004</v>
      </c>
      <c r="L50" s="25">
        <f t="shared" si="5"/>
        <v>0</v>
      </c>
      <c r="M50" s="25">
        <f t="shared" si="6"/>
        <v>-1.1500000000000004</v>
      </c>
    </row>
    <row r="51" spans="1:13" ht="51">
      <c r="A51" s="6"/>
      <c r="B51" s="18" t="s">
        <v>60</v>
      </c>
      <c r="C51" s="18" t="s">
        <v>56</v>
      </c>
      <c r="D51" s="18" t="s">
        <v>57</v>
      </c>
      <c r="E51" s="25">
        <v>18.15</v>
      </c>
      <c r="F51" s="25">
        <v>0</v>
      </c>
      <c r="G51" s="25">
        <f t="shared" si="2"/>
        <v>18.15</v>
      </c>
      <c r="H51" s="25">
        <v>21.5</v>
      </c>
      <c r="I51" s="25">
        <v>0</v>
      </c>
      <c r="J51" s="25">
        <f t="shared" si="3"/>
        <v>21.5</v>
      </c>
      <c r="K51" s="25">
        <f t="shared" si="4"/>
        <v>-3.3500000000000014</v>
      </c>
      <c r="L51" s="25">
        <f t="shared" si="5"/>
        <v>0</v>
      </c>
      <c r="M51" s="25">
        <f t="shared" si="6"/>
        <v>-3.3500000000000014</v>
      </c>
    </row>
    <row r="52" spans="1:13" ht="63.75">
      <c r="A52" s="6"/>
      <c r="B52" s="18" t="s">
        <v>61</v>
      </c>
      <c r="C52" s="18" t="s">
        <v>56</v>
      </c>
      <c r="D52" s="18" t="s">
        <v>57</v>
      </c>
      <c r="E52" s="25">
        <v>103.68</v>
      </c>
      <c r="F52" s="25">
        <v>0</v>
      </c>
      <c r="G52" s="25">
        <f t="shared" si="2"/>
        <v>103.68</v>
      </c>
      <c r="H52" s="25">
        <v>112.05</v>
      </c>
      <c r="I52" s="25">
        <v>0</v>
      </c>
      <c r="J52" s="25">
        <f t="shared" si="3"/>
        <v>112.05</v>
      </c>
      <c r="K52" s="25">
        <f t="shared" si="4"/>
        <v>-8.36999999999999</v>
      </c>
      <c r="L52" s="25">
        <f t="shared" si="5"/>
        <v>0</v>
      </c>
      <c r="M52" s="25">
        <f t="shared" si="6"/>
        <v>-8.36999999999999</v>
      </c>
    </row>
    <row r="53" spans="1:13" ht="38.25">
      <c r="A53" s="6"/>
      <c r="B53" s="18" t="s">
        <v>62</v>
      </c>
      <c r="C53" s="18" t="s">
        <v>63</v>
      </c>
      <c r="D53" s="18" t="s">
        <v>64</v>
      </c>
      <c r="E53" s="25">
        <v>0</v>
      </c>
      <c r="F53" s="25">
        <v>597241</v>
      </c>
      <c r="G53" s="25">
        <f t="shared" si="2"/>
        <v>597241</v>
      </c>
      <c r="H53" s="25">
        <v>0</v>
      </c>
      <c r="I53" s="25">
        <v>597241</v>
      </c>
      <c r="J53" s="25">
        <f t="shared" si="3"/>
        <v>597241</v>
      </c>
      <c r="K53" s="25">
        <f t="shared" si="4"/>
        <v>0</v>
      </c>
      <c r="L53" s="25">
        <f t="shared" si="5"/>
        <v>0</v>
      </c>
      <c r="M53" s="25">
        <f t="shared" si="6"/>
        <v>0</v>
      </c>
    </row>
    <row r="54" spans="1:13" ht="89.25">
      <c r="A54" s="6"/>
      <c r="B54" s="18" t="s">
        <v>65</v>
      </c>
      <c r="C54" s="18" t="s">
        <v>56</v>
      </c>
      <c r="D54" s="18" t="s">
        <v>57</v>
      </c>
      <c r="E54" s="25">
        <v>60.62</v>
      </c>
      <c r="F54" s="25">
        <v>0</v>
      </c>
      <c r="G54" s="25">
        <f t="shared" si="2"/>
        <v>60.62</v>
      </c>
      <c r="H54" s="25">
        <v>66.71</v>
      </c>
      <c r="I54" s="25">
        <v>0</v>
      </c>
      <c r="J54" s="25">
        <f t="shared" si="3"/>
        <v>66.71</v>
      </c>
      <c r="K54" s="25">
        <f t="shared" si="4"/>
        <v>-6.089999999999996</v>
      </c>
      <c r="L54" s="25">
        <f t="shared" si="5"/>
        <v>0</v>
      </c>
      <c r="M54" s="25">
        <f t="shared" si="6"/>
        <v>-6.089999999999996</v>
      </c>
    </row>
    <row r="55" spans="1:13" ht="89.25">
      <c r="A55" s="6"/>
      <c r="B55" s="18" t="s">
        <v>66</v>
      </c>
      <c r="C55" s="18" t="s">
        <v>56</v>
      </c>
      <c r="D55" s="18" t="s">
        <v>57</v>
      </c>
      <c r="E55" s="25">
        <v>8.86</v>
      </c>
      <c r="F55" s="25">
        <v>0</v>
      </c>
      <c r="G55" s="25">
        <f t="shared" si="2"/>
        <v>8.86</v>
      </c>
      <c r="H55" s="25">
        <v>11.09</v>
      </c>
      <c r="I55" s="25">
        <v>0</v>
      </c>
      <c r="J55" s="25">
        <f t="shared" si="3"/>
        <v>11.09</v>
      </c>
      <c r="K55" s="25">
        <f t="shared" si="4"/>
        <v>-2.2300000000000004</v>
      </c>
      <c r="L55" s="25">
        <f t="shared" si="5"/>
        <v>0</v>
      </c>
      <c r="M55" s="25">
        <f t="shared" si="6"/>
        <v>-2.2300000000000004</v>
      </c>
    </row>
    <row r="56" spans="1:13" ht="63.75">
      <c r="A56" s="24"/>
      <c r="B56" s="18" t="s">
        <v>67</v>
      </c>
      <c r="C56" s="18" t="s">
        <v>56</v>
      </c>
      <c r="D56" s="18" t="s">
        <v>57</v>
      </c>
      <c r="E56" s="25">
        <v>7.6</v>
      </c>
      <c r="F56" s="25">
        <v>0</v>
      </c>
      <c r="G56" s="25">
        <f t="shared" si="2"/>
        <v>7.6</v>
      </c>
      <c r="H56" s="25">
        <v>8.25</v>
      </c>
      <c r="I56" s="25">
        <v>0</v>
      </c>
      <c r="J56" s="25">
        <f t="shared" si="3"/>
        <v>8.25</v>
      </c>
      <c r="K56" s="25">
        <f t="shared" si="4"/>
        <v>-0.6500000000000004</v>
      </c>
      <c r="L56" s="25">
        <f t="shared" si="5"/>
        <v>0</v>
      </c>
      <c r="M56" s="25">
        <f t="shared" si="6"/>
        <v>-0.6500000000000004</v>
      </c>
    </row>
    <row r="57" spans="1:13" ht="63.75">
      <c r="A57" s="24"/>
      <c r="B57" s="18" t="s">
        <v>68</v>
      </c>
      <c r="C57" s="18" t="s">
        <v>56</v>
      </c>
      <c r="D57" s="18" t="s">
        <v>57</v>
      </c>
      <c r="E57" s="25">
        <v>4</v>
      </c>
      <c r="F57" s="25">
        <v>0</v>
      </c>
      <c r="G57" s="25">
        <f t="shared" si="2"/>
        <v>4</v>
      </c>
      <c r="H57" s="25">
        <v>4.5</v>
      </c>
      <c r="I57" s="25">
        <v>0</v>
      </c>
      <c r="J57" s="25">
        <f t="shared" si="3"/>
        <v>4.5</v>
      </c>
      <c r="K57" s="25">
        <f t="shared" si="4"/>
        <v>-0.5</v>
      </c>
      <c r="L57" s="25">
        <f t="shared" si="5"/>
        <v>0</v>
      </c>
      <c r="M57" s="25">
        <f t="shared" si="6"/>
        <v>-0.5</v>
      </c>
    </row>
    <row r="58" spans="1:13" ht="63.75">
      <c r="A58" s="24"/>
      <c r="B58" s="18" t="s">
        <v>69</v>
      </c>
      <c r="C58" s="18" t="s">
        <v>56</v>
      </c>
      <c r="D58" s="18" t="s">
        <v>57</v>
      </c>
      <c r="E58" s="25">
        <v>8.75</v>
      </c>
      <c r="F58" s="25">
        <v>0</v>
      </c>
      <c r="G58" s="25">
        <f t="shared" si="2"/>
        <v>8.75</v>
      </c>
      <c r="H58" s="25">
        <v>7.25</v>
      </c>
      <c r="I58" s="25">
        <v>0</v>
      </c>
      <c r="J58" s="25">
        <f t="shared" si="3"/>
        <v>7.25</v>
      </c>
      <c r="K58" s="25">
        <f t="shared" si="4"/>
        <v>1.5</v>
      </c>
      <c r="L58" s="25">
        <f t="shared" si="5"/>
        <v>0</v>
      </c>
      <c r="M58" s="25">
        <f t="shared" si="6"/>
        <v>1.5</v>
      </c>
    </row>
    <row r="59" spans="1:13" ht="63.75">
      <c r="A59" s="24"/>
      <c r="B59" s="18" t="s">
        <v>70</v>
      </c>
      <c r="C59" s="18" t="s">
        <v>56</v>
      </c>
      <c r="D59" s="18" t="s">
        <v>57</v>
      </c>
      <c r="E59" s="25">
        <v>9.4</v>
      </c>
      <c r="F59" s="25">
        <v>0</v>
      </c>
      <c r="G59" s="25">
        <f t="shared" si="2"/>
        <v>9.4</v>
      </c>
      <c r="H59" s="25">
        <v>14.25</v>
      </c>
      <c r="I59" s="25">
        <v>0</v>
      </c>
      <c r="J59" s="25">
        <f t="shared" si="3"/>
        <v>14.25</v>
      </c>
      <c r="K59" s="25">
        <f t="shared" si="4"/>
        <v>-4.85</v>
      </c>
      <c r="L59" s="25">
        <f t="shared" si="5"/>
        <v>0</v>
      </c>
      <c r="M59" s="25">
        <f t="shared" si="6"/>
        <v>-4.85</v>
      </c>
    </row>
    <row r="60" spans="1:13" ht="63.75">
      <c r="A60" s="6"/>
      <c r="B60" s="18" t="s">
        <v>71</v>
      </c>
      <c r="C60" s="18" t="s">
        <v>63</v>
      </c>
      <c r="D60" s="18" t="s">
        <v>72</v>
      </c>
      <c r="E60" s="25">
        <v>0</v>
      </c>
      <c r="F60" s="25">
        <f>4909808.58+2800</f>
        <v>4912608.58</v>
      </c>
      <c r="G60" s="25">
        <f t="shared" si="2"/>
        <v>4912608.58</v>
      </c>
      <c r="H60" s="25">
        <v>0</v>
      </c>
      <c r="I60" s="25">
        <v>190866.41</v>
      </c>
      <c r="J60" s="25">
        <f>4909490.9</f>
        <v>4909490.9</v>
      </c>
      <c r="K60" s="25">
        <f t="shared" si="4"/>
        <v>0</v>
      </c>
      <c r="L60" s="25">
        <f t="shared" si="5"/>
        <v>4721742.17</v>
      </c>
      <c r="M60" s="25">
        <f t="shared" si="6"/>
        <v>4721742.17</v>
      </c>
    </row>
    <row r="61" spans="1:13" ht="15.75">
      <c r="A61" s="40" t="s">
        <v>37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37.5" customHeight="1">
      <c r="A62" s="16"/>
      <c r="B62" s="37" t="s">
        <v>96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ht="15.75">
      <c r="A63" s="16"/>
      <c r="B63" s="3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5.75">
      <c r="A64" s="22">
        <v>2</v>
      </c>
      <c r="B64" s="17" t="s">
        <v>16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65.75">
      <c r="A65" s="6"/>
      <c r="B65" s="18" t="s">
        <v>73</v>
      </c>
      <c r="C65" s="18" t="s">
        <v>56</v>
      </c>
      <c r="D65" s="18" t="s">
        <v>79</v>
      </c>
      <c r="E65" s="19">
        <v>4</v>
      </c>
      <c r="F65" s="19">
        <v>0</v>
      </c>
      <c r="G65" s="19">
        <v>4</v>
      </c>
      <c r="H65" s="19">
        <v>2</v>
      </c>
      <c r="I65" s="19">
        <v>0</v>
      </c>
      <c r="J65" s="19">
        <f aca="true" t="shared" si="7" ref="J65:J71">H65+I65</f>
        <v>2</v>
      </c>
      <c r="K65" s="19">
        <f aca="true" t="shared" si="8" ref="K65:L71">E65-H65</f>
        <v>2</v>
      </c>
      <c r="L65" s="19">
        <f t="shared" si="8"/>
        <v>0</v>
      </c>
      <c r="M65" s="19">
        <f aca="true" t="shared" si="9" ref="M65:M71">K65+L65</f>
        <v>2</v>
      </c>
    </row>
    <row r="66" spans="1:13" ht="25.5">
      <c r="A66" s="6"/>
      <c r="B66" s="18" t="s">
        <v>74</v>
      </c>
      <c r="C66" s="18" t="s">
        <v>56</v>
      </c>
      <c r="D66" s="18" t="s">
        <v>54</v>
      </c>
      <c r="E66" s="19">
        <v>600</v>
      </c>
      <c r="F66" s="19">
        <v>0</v>
      </c>
      <c r="G66" s="19">
        <f>E66+F66</f>
        <v>600</v>
      </c>
      <c r="H66" s="19">
        <v>621</v>
      </c>
      <c r="I66" s="19">
        <v>0</v>
      </c>
      <c r="J66" s="19">
        <f t="shared" si="7"/>
        <v>621</v>
      </c>
      <c r="K66" s="19">
        <f t="shared" si="8"/>
        <v>-21</v>
      </c>
      <c r="L66" s="19">
        <f t="shared" si="8"/>
        <v>0</v>
      </c>
      <c r="M66" s="19">
        <f t="shared" si="9"/>
        <v>-21</v>
      </c>
    </row>
    <row r="67" spans="1:13" ht="51">
      <c r="A67" s="29"/>
      <c r="B67" s="18" t="s">
        <v>75</v>
      </c>
      <c r="C67" s="18" t="s">
        <v>56</v>
      </c>
      <c r="D67" s="18" t="s">
        <v>64</v>
      </c>
      <c r="E67" s="19">
        <v>0</v>
      </c>
      <c r="F67" s="19">
        <v>2</v>
      </c>
      <c r="G67" s="19">
        <f>E67+F67</f>
        <v>2</v>
      </c>
      <c r="H67" s="19">
        <v>0</v>
      </c>
      <c r="I67" s="19">
        <v>3</v>
      </c>
      <c r="J67" s="19">
        <f t="shared" si="7"/>
        <v>3</v>
      </c>
      <c r="K67" s="19">
        <f aca="true" t="shared" si="10" ref="K67:L69">E67-H67</f>
        <v>0</v>
      </c>
      <c r="L67" s="19">
        <f t="shared" si="10"/>
        <v>-1</v>
      </c>
      <c r="M67" s="19">
        <f t="shared" si="9"/>
        <v>-1</v>
      </c>
    </row>
    <row r="68" spans="1:13" ht="25.5">
      <c r="A68" s="29"/>
      <c r="B68" s="18" t="s">
        <v>76</v>
      </c>
      <c r="C68" s="18" t="s">
        <v>56</v>
      </c>
      <c r="D68" s="18" t="s">
        <v>54</v>
      </c>
      <c r="E68" s="19">
        <v>249</v>
      </c>
      <c r="F68" s="19">
        <v>0</v>
      </c>
      <c r="G68" s="19">
        <f>E68</f>
        <v>249</v>
      </c>
      <c r="H68" s="19">
        <v>259</v>
      </c>
      <c r="I68" s="19">
        <v>0</v>
      </c>
      <c r="J68" s="19">
        <f t="shared" si="7"/>
        <v>259</v>
      </c>
      <c r="K68" s="19">
        <f t="shared" si="10"/>
        <v>-10</v>
      </c>
      <c r="L68" s="19">
        <f t="shared" si="10"/>
        <v>0</v>
      </c>
      <c r="M68" s="19">
        <f t="shared" si="9"/>
        <v>-10</v>
      </c>
    </row>
    <row r="69" spans="1:13" ht="25.5">
      <c r="A69" s="29"/>
      <c r="B69" s="18" t="s">
        <v>77</v>
      </c>
      <c r="C69" s="18" t="s">
        <v>56</v>
      </c>
      <c r="D69" s="18" t="s">
        <v>54</v>
      </c>
      <c r="E69" s="19">
        <v>351</v>
      </c>
      <c r="F69" s="19">
        <v>0</v>
      </c>
      <c r="G69" s="19">
        <f>E69</f>
        <v>351</v>
      </c>
      <c r="H69" s="19">
        <v>362</v>
      </c>
      <c r="I69" s="19">
        <v>0</v>
      </c>
      <c r="J69" s="19">
        <f t="shared" si="7"/>
        <v>362</v>
      </c>
      <c r="K69" s="19">
        <f t="shared" si="10"/>
        <v>-11</v>
      </c>
      <c r="L69" s="19">
        <f t="shared" si="10"/>
        <v>0</v>
      </c>
      <c r="M69" s="19">
        <f t="shared" si="9"/>
        <v>-11</v>
      </c>
    </row>
    <row r="70" spans="1:13" ht="51">
      <c r="A70" s="6"/>
      <c r="B70" s="31" t="s">
        <v>81</v>
      </c>
      <c r="C70" s="18" t="s">
        <v>56</v>
      </c>
      <c r="D70" s="18" t="s">
        <v>64</v>
      </c>
      <c r="E70" s="19">
        <v>395</v>
      </c>
      <c r="F70" s="19">
        <v>12</v>
      </c>
      <c r="G70" s="19">
        <v>0</v>
      </c>
      <c r="H70" s="19">
        <v>406</v>
      </c>
      <c r="I70" s="34">
        <v>19</v>
      </c>
      <c r="J70" s="19">
        <f t="shared" si="7"/>
        <v>425</v>
      </c>
      <c r="K70" s="19">
        <f t="shared" si="8"/>
        <v>-11</v>
      </c>
      <c r="L70" s="19">
        <f t="shared" si="8"/>
        <v>-7</v>
      </c>
      <c r="M70" s="19">
        <f t="shared" si="9"/>
        <v>-18</v>
      </c>
    </row>
    <row r="71" spans="1:13" s="32" customFormat="1" ht="60">
      <c r="A71" s="30"/>
      <c r="B71" s="33" t="s">
        <v>78</v>
      </c>
      <c r="C71" s="18" t="s">
        <v>56</v>
      </c>
      <c r="D71" s="31" t="s">
        <v>80</v>
      </c>
      <c r="E71" s="34">
        <v>0</v>
      </c>
      <c r="F71" s="34">
        <v>180</v>
      </c>
      <c r="G71" s="34">
        <v>0</v>
      </c>
      <c r="H71" s="34">
        <v>200</v>
      </c>
      <c r="I71" s="34">
        <v>0</v>
      </c>
      <c r="J71" s="34">
        <f t="shared" si="7"/>
        <v>200</v>
      </c>
      <c r="K71" s="34">
        <f t="shared" si="8"/>
        <v>-200</v>
      </c>
      <c r="L71" s="34">
        <f t="shared" si="8"/>
        <v>180</v>
      </c>
      <c r="M71" s="34">
        <f t="shared" si="9"/>
        <v>-20</v>
      </c>
    </row>
    <row r="72" spans="1:13" s="32" customFormat="1" ht="15.75">
      <c r="A72" s="45" t="s">
        <v>37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2:13" ht="27.75" customHeight="1">
      <c r="B73" s="38" t="s">
        <v>91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2:13" ht="20.25" customHeight="1">
      <c r="B74" s="38" t="s">
        <v>89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22">
        <v>3</v>
      </c>
      <c r="B75" s="21" t="s">
        <v>17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25.5">
      <c r="A76" s="18"/>
      <c r="B76" s="18" t="s">
        <v>90</v>
      </c>
      <c r="C76" s="18" t="s">
        <v>82</v>
      </c>
      <c r="D76" s="18" t="s">
        <v>64</v>
      </c>
      <c r="E76" s="19">
        <v>105000</v>
      </c>
      <c r="F76" s="19">
        <v>0</v>
      </c>
      <c r="G76" s="19">
        <f>E76+F76</f>
        <v>105000</v>
      </c>
      <c r="H76" s="19">
        <v>90340</v>
      </c>
      <c r="I76" s="19">
        <v>0</v>
      </c>
      <c r="J76" s="19">
        <f>H76+I76</f>
        <v>90340</v>
      </c>
      <c r="K76" s="19">
        <f>E76-H76</f>
        <v>14660</v>
      </c>
      <c r="L76" s="19">
        <f>F76-I76</f>
        <v>0</v>
      </c>
      <c r="M76" s="19">
        <f>K76+L76</f>
        <v>14660</v>
      </c>
    </row>
    <row r="77" spans="1:13" s="20" customFormat="1" ht="38.25">
      <c r="A77" s="18"/>
      <c r="B77" s="18" t="s">
        <v>84</v>
      </c>
      <c r="C77" s="18" t="s">
        <v>85</v>
      </c>
      <c r="D77" s="18" t="s">
        <v>64</v>
      </c>
      <c r="E77" s="19">
        <v>5.9</v>
      </c>
      <c r="F77" s="19">
        <v>17.4</v>
      </c>
      <c r="G77" s="19">
        <f>E77+F77</f>
        <v>23.299999999999997</v>
      </c>
      <c r="H77" s="19">
        <v>5.5</v>
      </c>
      <c r="I77" s="19">
        <v>10</v>
      </c>
      <c r="J77" s="19">
        <f>H77+I77</f>
        <v>15.5</v>
      </c>
      <c r="K77" s="19">
        <f>E77-H77</f>
        <v>0.40000000000000036</v>
      </c>
      <c r="L77" s="19">
        <f>F77-I77</f>
        <v>7.399999999999999</v>
      </c>
      <c r="M77" s="19">
        <f>K77+L77</f>
        <v>7.799999999999999</v>
      </c>
    </row>
    <row r="78" spans="1:13" ht="15.75">
      <c r="A78" s="44" t="s">
        <v>37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 ht="15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5.75">
      <c r="A80" s="22">
        <v>4</v>
      </c>
      <c r="B80" s="17" t="s">
        <v>18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38.25">
      <c r="A81" s="22"/>
      <c r="B81" s="18" t="s">
        <v>86</v>
      </c>
      <c r="C81" s="18" t="s">
        <v>82</v>
      </c>
      <c r="D81" s="18" t="s">
        <v>64</v>
      </c>
      <c r="E81" s="19">
        <f>E76</f>
        <v>105000</v>
      </c>
      <c r="F81" s="19">
        <v>0</v>
      </c>
      <c r="G81" s="19">
        <f>E81+F81</f>
        <v>105000</v>
      </c>
      <c r="H81" s="19">
        <f>H76</f>
        <v>90340</v>
      </c>
      <c r="I81" s="19">
        <v>0</v>
      </c>
      <c r="J81" s="19">
        <f>H81+I81</f>
        <v>90340</v>
      </c>
      <c r="K81" s="19">
        <f>E81-H81</f>
        <v>14660</v>
      </c>
      <c r="L81" s="19">
        <f>F81-I81</f>
        <v>0</v>
      </c>
      <c r="M81" s="19">
        <f>K81+L81</f>
        <v>14660</v>
      </c>
    </row>
    <row r="82" spans="1:13" ht="38.25">
      <c r="A82" s="6"/>
      <c r="B82" s="18" t="s">
        <v>83</v>
      </c>
      <c r="C82" s="18" t="s">
        <v>87</v>
      </c>
      <c r="D82" s="18" t="s">
        <v>64</v>
      </c>
      <c r="E82" s="19">
        <v>0</v>
      </c>
      <c r="F82" s="19">
        <v>100</v>
      </c>
      <c r="G82" s="19">
        <f>E82+F82</f>
        <v>100</v>
      </c>
      <c r="H82" s="19">
        <v>0</v>
      </c>
      <c r="I82" s="19">
        <v>100</v>
      </c>
      <c r="J82" s="19">
        <f>H82+I82</f>
        <v>100</v>
      </c>
      <c r="K82" s="19">
        <f>E82-H82</f>
        <v>0</v>
      </c>
      <c r="L82" s="19">
        <f>F82-I82</f>
        <v>0</v>
      </c>
      <c r="M82" s="19">
        <f>K82+L82</f>
        <v>0</v>
      </c>
    </row>
    <row r="83" spans="1:13" ht="15.75">
      <c r="A83" s="44" t="s">
        <v>37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ht="15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5.75">
      <c r="A85" s="36" t="s">
        <v>38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ht="15.75">
      <c r="A86" s="1"/>
    </row>
    <row r="87" ht="15.75">
      <c r="A87" s="1"/>
    </row>
    <row r="88" spans="1:13" ht="15.75">
      <c r="A88" s="43" t="s">
        <v>42</v>
      </c>
      <c r="B88" s="43"/>
      <c r="C88" s="43"/>
      <c r="D88" s="43"/>
      <c r="E88" s="43"/>
      <c r="F88" s="43"/>
      <c r="G88" s="43"/>
      <c r="H88" s="11"/>
      <c r="J88" s="41" t="s">
        <v>97</v>
      </c>
      <c r="K88" s="41"/>
      <c r="L88" s="41"/>
      <c r="M88" s="41"/>
    </row>
    <row r="89" spans="1:13" ht="15.75">
      <c r="A89" s="9"/>
      <c r="B89" s="7"/>
      <c r="C89" s="7"/>
      <c r="D89" s="9"/>
      <c r="H89" s="5" t="s">
        <v>19</v>
      </c>
      <c r="J89" s="42" t="s">
        <v>20</v>
      </c>
      <c r="K89" s="42"/>
      <c r="L89" s="42"/>
      <c r="M89" s="42"/>
    </row>
    <row r="90" spans="1:4" ht="15.75">
      <c r="A90" s="12"/>
      <c r="D90" s="9"/>
    </row>
    <row r="91" spans="1:13" ht="15.75">
      <c r="A91" s="43" t="s">
        <v>43</v>
      </c>
      <c r="B91" s="43"/>
      <c r="C91" s="43"/>
      <c r="D91" s="43"/>
      <c r="E91" s="43"/>
      <c r="F91" s="43"/>
      <c r="G91" s="43"/>
      <c r="H91" s="11"/>
      <c r="J91" s="41" t="s">
        <v>98</v>
      </c>
      <c r="K91" s="41"/>
      <c r="L91" s="41"/>
      <c r="M91" s="41"/>
    </row>
    <row r="92" spans="1:13" ht="15" customHeight="1">
      <c r="A92" s="9"/>
      <c r="B92" s="9"/>
      <c r="C92" s="9"/>
      <c r="D92" s="9"/>
      <c r="E92" s="9"/>
      <c r="F92" s="9"/>
      <c r="G92" s="9"/>
      <c r="H92" s="5" t="s">
        <v>19</v>
      </c>
      <c r="J92" s="42" t="s">
        <v>20</v>
      </c>
      <c r="K92" s="42"/>
      <c r="L92" s="42"/>
      <c r="M92" s="42"/>
    </row>
    <row r="93" ht="15.75">
      <c r="A93" s="1"/>
    </row>
    <row r="94" ht="15.75">
      <c r="A94" s="1"/>
    </row>
    <row r="96" ht="41.25" customHeight="1"/>
    <row r="102" ht="15.75">
      <c r="A102" s="1"/>
    </row>
    <row r="103" ht="15.75">
      <c r="A103" s="1"/>
    </row>
    <row r="105" ht="15.75">
      <c r="A105" s="1"/>
    </row>
    <row r="106" ht="15.75">
      <c r="A106" s="1"/>
    </row>
    <row r="107" ht="31.5" customHeight="1"/>
    <row r="108" ht="15.75" customHeight="1"/>
    <row r="128" ht="15" customHeight="1"/>
    <row r="130" ht="15.75" customHeight="1"/>
  </sheetData>
  <sheetProtection/>
  <mergeCells count="56">
    <mergeCell ref="E8:M8"/>
    <mergeCell ref="B26:K26"/>
    <mergeCell ref="B38:K38"/>
    <mergeCell ref="B74:M74"/>
    <mergeCell ref="B13:D13"/>
    <mergeCell ref="B18:M18"/>
    <mergeCell ref="C20:E20"/>
    <mergeCell ref="B11:F11"/>
    <mergeCell ref="A61:M61"/>
    <mergeCell ref="A18:A19"/>
    <mergeCell ref="A3:M3"/>
    <mergeCell ref="A4:M4"/>
    <mergeCell ref="E5:M5"/>
    <mergeCell ref="E13:G13"/>
    <mergeCell ref="B12:D12"/>
    <mergeCell ref="E9:M9"/>
    <mergeCell ref="E10:M10"/>
    <mergeCell ref="E6:M6"/>
    <mergeCell ref="E7:M7"/>
    <mergeCell ref="K1:M2"/>
    <mergeCell ref="A5:A6"/>
    <mergeCell ref="A7:A8"/>
    <mergeCell ref="A9:A10"/>
    <mergeCell ref="A11:A12"/>
    <mergeCell ref="B28:M28"/>
    <mergeCell ref="H13:J13"/>
    <mergeCell ref="A25:K25"/>
    <mergeCell ref="F20:H20"/>
    <mergeCell ref="I20:K20"/>
    <mergeCell ref="J88:M88"/>
    <mergeCell ref="A72:M72"/>
    <mergeCell ref="A78:M78"/>
    <mergeCell ref="B37:K37"/>
    <mergeCell ref="B40:M40"/>
    <mergeCell ref="B30:B31"/>
    <mergeCell ref="H41:J42"/>
    <mergeCell ref="K41:M42"/>
    <mergeCell ref="C41:C43"/>
    <mergeCell ref="C30:E30"/>
    <mergeCell ref="J91:M91"/>
    <mergeCell ref="J92:M92"/>
    <mergeCell ref="A91:G91"/>
    <mergeCell ref="A83:M83"/>
    <mergeCell ref="B41:B43"/>
    <mergeCell ref="A41:A43"/>
    <mergeCell ref="E41:G42"/>
    <mergeCell ref="D41:D43"/>
    <mergeCell ref="J89:M89"/>
    <mergeCell ref="A88:G88"/>
    <mergeCell ref="A85:M85"/>
    <mergeCell ref="B62:M62"/>
    <mergeCell ref="B73:M73"/>
    <mergeCell ref="A20:A21"/>
    <mergeCell ref="B20:B21"/>
    <mergeCell ref="I30:K30"/>
    <mergeCell ref="F30:H30"/>
  </mergeCells>
  <printOptions/>
  <pageMargins left="0.19" right="0.18" top="0.53" bottom="0.31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2020-02-10T07:42:02Z</cp:lastPrinted>
  <dcterms:created xsi:type="dcterms:W3CDTF">2018-12-28T08:43:53Z</dcterms:created>
  <dcterms:modified xsi:type="dcterms:W3CDTF">2020-06-05T08:11:33Z</dcterms:modified>
  <cp:category/>
  <cp:version/>
  <cp:contentType/>
  <cp:contentStatus/>
</cp:coreProperties>
</file>